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68" tabRatio="500" activeTab="0"/>
  </bookViews>
  <sheets>
    <sheet name="видатки" sheetId="1" r:id="rId1"/>
  </sheets>
  <definedNames>
    <definedName name="_xlnm.Print_Titles" localSheetId="0">'видатки'!$8:$8</definedName>
    <definedName name="_xlnm.Print_Area" localSheetId="0">'видатки'!$B$1:$R$49</definedName>
  </definedNames>
  <calcPr fullCalcOnLoad="1"/>
</workbook>
</file>

<file path=xl/sharedStrings.xml><?xml version="1.0" encoding="utf-8"?>
<sst xmlns="http://schemas.openxmlformats.org/spreadsheetml/2006/main" count="159" uniqueCount="79">
  <si>
    <t>Разом</t>
  </si>
  <si>
    <t>Державне управління</t>
  </si>
  <si>
    <t>Соціальний захист та соціальне забезпечення</t>
  </si>
  <si>
    <t>Житлово-комунальне господарство</t>
  </si>
  <si>
    <t>Фізична культура і спорт</t>
  </si>
  <si>
    <t>Всього видатків</t>
  </si>
  <si>
    <t>в тому числі субвенції з державного бюджету</t>
  </si>
  <si>
    <t>Міжбюджетні трансферти</t>
  </si>
  <si>
    <t>Загальний фонд</t>
  </si>
  <si>
    <t>Спеціальний фонд</t>
  </si>
  <si>
    <t>Повернення</t>
  </si>
  <si>
    <t>Надання</t>
  </si>
  <si>
    <t xml:space="preserve">Повернення коштів, наданих для кредитування громадян на будівництво (реконструкцію) та придбання житла </t>
  </si>
  <si>
    <t>Надання пільгового довгострокового кредиту громадянам на будівництво (реконструкцію) та придбання житла</t>
  </si>
  <si>
    <t>Повернення бюджетних позичок суб'єктам підприємницької діяльності</t>
  </si>
  <si>
    <t>Засоби масової інформації</t>
  </si>
  <si>
    <t>Надання бюджетних позичок суб'єктам підприємницької діяльності</t>
  </si>
  <si>
    <t>Всього кредитування</t>
  </si>
  <si>
    <t>208400</t>
  </si>
  <si>
    <t>Кошти, що передаються із загального фонду бюджету до бюджету розвитку (спеціального фонду)</t>
  </si>
  <si>
    <t>Найменування</t>
  </si>
  <si>
    <t>1.1. Видатки</t>
  </si>
  <si>
    <t>1.2. Кредитування</t>
  </si>
  <si>
    <t>2. Фінансування*</t>
  </si>
  <si>
    <t>3. Місцевий борг</t>
  </si>
  <si>
    <t>0100</t>
  </si>
  <si>
    <t>1000</t>
  </si>
  <si>
    <t>3000</t>
  </si>
  <si>
    <t>4000</t>
  </si>
  <si>
    <t>5000</t>
  </si>
  <si>
    <t>6000</t>
  </si>
  <si>
    <t>7300</t>
  </si>
  <si>
    <t>7400</t>
  </si>
  <si>
    <t>7600</t>
  </si>
  <si>
    <t>8000</t>
  </si>
  <si>
    <t xml:space="preserve">Додаток 2 </t>
  </si>
  <si>
    <t>Код ТПКВК</t>
  </si>
  <si>
    <t xml:space="preserve">Назва коду типової програмної класифікації видатків та кредитування </t>
  </si>
  <si>
    <t>(видатки та кредитування, фінансування та боргові зобов'язання)</t>
  </si>
  <si>
    <t>7000</t>
  </si>
  <si>
    <t>Економічна діяльність</t>
  </si>
  <si>
    <t>Будівництво та регіональний розвиток</t>
  </si>
  <si>
    <t>Транспорт та транспортна інфраструктура, дорожнє господарство</t>
  </si>
  <si>
    <t>Інші програми та заходи, пов'язані з економічною діяльністю</t>
  </si>
  <si>
    <t>Інша діяльність</t>
  </si>
  <si>
    <t>8100</t>
  </si>
  <si>
    <t>8200</t>
  </si>
  <si>
    <t>8300</t>
  </si>
  <si>
    <t>8400</t>
  </si>
  <si>
    <t>8700</t>
  </si>
  <si>
    <t>9000</t>
  </si>
  <si>
    <t>9700</t>
  </si>
  <si>
    <t>Захист населення і територій від надзвичайних ситуацій техногенного та природного характеру</t>
  </si>
  <si>
    <t>Громадський порядок та безпека</t>
  </si>
  <si>
    <t xml:space="preserve">Охорона навколишнього природного середовища </t>
  </si>
  <si>
    <t>Резервний фонд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</si>
  <si>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</si>
  <si>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8821</t>
  </si>
  <si>
    <t>8861</t>
  </si>
  <si>
    <t>8862</t>
  </si>
  <si>
    <t>8822</t>
  </si>
  <si>
    <t>Аналіз показників щодо виконання бюджету Біляївської міської об'єднаної територіальної громади за І півріччя 2017 - 2018 роки</t>
  </si>
  <si>
    <t>1. Видатки  та кредитувння бюджету громади</t>
  </si>
  <si>
    <t>Касові видатки за І півріччя 2017 року,  тис. грн.</t>
  </si>
  <si>
    <t>Затверджено з урахуванням змін                       на 2018 рік, тис. грн.</t>
  </si>
  <si>
    <t>Касові видатки за І півріччя 2018 року, тис. грн.</t>
  </si>
  <si>
    <t>Відхилення касових видатків за І півріччя 2018 року до І півріччя 2017 року, %</t>
  </si>
  <si>
    <t>Відсоток виконання до затвердженого з урахуванням змін на 2018 рік, %</t>
  </si>
  <si>
    <t>Освіта</t>
  </si>
  <si>
    <t>Культура і мистецтво</t>
  </si>
  <si>
    <t>9400</t>
  </si>
  <si>
    <t>Субвенція з місцевого бюджету іншим місцевим бюджетам на здійснення програм та заходів у галузі охорони здоров'я за рахунок субвенції з державного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</si>
  <si>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</si>
  <si>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</si>
  <si>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-</t>
  </si>
  <si>
    <t xml:space="preserve">* Станом на 01.01.2018 року на рахунках бюджету громади залишок коштів склав - 21974,8 тис. грн., з них загального фонду - 6973,2 тис. грн., спеціального фонду - 15001,6 тис. гривень.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</si>
  <si>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Станом на 30.06.2017 року, тис. грн.</t>
  </si>
  <si>
    <t>Станом на 30.06.2018 року, тис. грн.</t>
  </si>
  <si>
    <t>Місцевий борг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</si>
</sst>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"/>
    <numFmt numFmtId="201" formatCode="0.0"/>
  </numFmts>
  <fonts count="65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7"/>
      <name val="Times New Roman"/>
      <family val="1"/>
    </font>
    <font>
      <b/>
      <i/>
      <sz val="15"/>
      <name val="Times New Roman"/>
      <family val="1"/>
    </font>
    <font>
      <b/>
      <sz val="22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18"/>
      <color indexed="10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b/>
      <sz val="17"/>
      <color indexed="10"/>
      <name val="Times New Roman"/>
      <family val="1"/>
    </font>
    <font>
      <sz val="17"/>
      <color indexed="10"/>
      <name val="Times New Roman"/>
      <family val="1"/>
    </font>
    <font>
      <b/>
      <sz val="25"/>
      <name val="Times New Roman"/>
      <family val="1"/>
    </font>
    <font>
      <sz val="27"/>
      <name val="Times New Roman"/>
      <family val="1"/>
    </font>
    <font>
      <b/>
      <sz val="29"/>
      <name val="Times New Roman"/>
      <family val="1"/>
    </font>
    <font>
      <sz val="22"/>
      <name val="Times New Roman"/>
      <family val="1"/>
    </font>
    <font>
      <sz val="15"/>
      <name val="Times New Roman"/>
      <family val="1"/>
    </font>
    <font>
      <sz val="10"/>
      <color indexed="10"/>
      <name val="Times New Roman"/>
      <family val="1"/>
    </font>
    <font>
      <sz val="20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7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25"/>
      <color indexed="10"/>
      <name val="Times New Roman"/>
      <family val="1"/>
    </font>
    <font>
      <sz val="25"/>
      <name val="Times New Roman"/>
      <family val="1"/>
    </font>
    <font>
      <b/>
      <sz val="25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200" fontId="13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00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200" fontId="14" fillId="0" borderId="10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00" fontId="15" fillId="0" borderId="10" xfId="0" applyNumberFormat="1" applyFont="1" applyFill="1" applyBorder="1" applyAlignment="1">
      <alignment horizontal="center" vertical="center" wrapText="1"/>
    </xf>
    <xf numFmtId="200" fontId="16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200" fontId="10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201" fontId="4" fillId="0" borderId="0" xfId="0" applyNumberFormat="1" applyFont="1" applyFill="1" applyAlignment="1">
      <alignment vertical="center" wrapText="1"/>
    </xf>
    <xf numFmtId="200" fontId="10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/>
    </xf>
    <xf numFmtId="2" fontId="22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200" fontId="15" fillId="0" borderId="10" xfId="0" applyNumberFormat="1" applyFont="1" applyFill="1" applyBorder="1" applyAlignment="1">
      <alignment vertical="center" wrapText="1"/>
    </xf>
    <xf numFmtId="0" fontId="27" fillId="0" borderId="0" xfId="0" applyFont="1" applyFill="1" applyAlignment="1">
      <alignment vertical="center" wrapText="1"/>
    </xf>
    <xf numFmtId="201" fontId="26" fillId="0" borderId="0" xfId="0" applyNumberFormat="1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201" fontId="27" fillId="0" borderId="0" xfId="0" applyNumberFormat="1" applyFont="1" applyFill="1" applyAlignment="1">
      <alignment vertical="center" wrapText="1"/>
    </xf>
    <xf numFmtId="0" fontId="23" fillId="0" borderId="0" xfId="0" applyFont="1" applyFill="1" applyBorder="1" applyAlignment="1">
      <alignment horizontal="left" vertical="center" wrapText="1"/>
    </xf>
    <xf numFmtId="2" fontId="24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200" fontId="12" fillId="0" borderId="0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2" fontId="3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0" fontId="22" fillId="32" borderId="0" xfId="0" applyFont="1" applyFill="1" applyAlignment="1">
      <alignment/>
    </xf>
    <xf numFmtId="0" fontId="22" fillId="4" borderId="0" xfId="0" applyFont="1" applyFill="1" applyAlignment="1">
      <alignment/>
    </xf>
    <xf numFmtId="0" fontId="28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/>
    </xf>
    <xf numFmtId="0" fontId="28" fillId="0" borderId="0" xfId="0" applyFont="1" applyFill="1" applyAlignment="1">
      <alignment/>
    </xf>
    <xf numFmtId="2" fontId="17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17" fillId="0" borderId="0" xfId="0" applyFont="1" applyFill="1" applyAlignment="1">
      <alignment/>
    </xf>
    <xf numFmtId="200" fontId="10" fillId="0" borderId="12" xfId="0" applyNumberFormat="1" applyFont="1" applyFill="1" applyBorder="1" applyAlignment="1">
      <alignment horizontal="center" vertical="center" wrapText="1"/>
    </xf>
    <xf numFmtId="200" fontId="10" fillId="0" borderId="13" xfId="0" applyNumberFormat="1" applyFont="1" applyFill="1" applyBorder="1" applyAlignment="1">
      <alignment horizontal="center" vertical="center" wrapText="1"/>
    </xf>
    <xf numFmtId="200" fontId="10" fillId="0" borderId="14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showZeros="0" tabSelected="1" view="pageBreakPreview" zoomScale="55" zoomScaleSheetLayoutView="55" zoomScalePageLayoutView="0" workbookViewId="0" topLeftCell="B1">
      <pane ySplit="7" topLeftCell="A8" activePane="bottomLeft" state="frozen"/>
      <selection pane="topLeft" activeCell="C1" sqref="C1"/>
      <selection pane="bottomLeft" activeCell="D47" sqref="D47:F47"/>
    </sheetView>
  </sheetViews>
  <sheetFormatPr defaultColWidth="9.140625" defaultRowHeight="12.75" outlineLevelCol="1"/>
  <cols>
    <col min="1" max="1" width="12.00390625" style="37" hidden="1" customWidth="1"/>
    <col min="2" max="2" width="15.00390625" style="1" customWidth="1" outlineLevel="1"/>
    <col min="3" max="3" width="56.8515625" style="1" customWidth="1"/>
    <col min="4" max="4" width="21.7109375" style="39" customWidth="1"/>
    <col min="5" max="5" width="22.57421875" style="38" customWidth="1"/>
    <col min="6" max="6" width="21.421875" style="38" customWidth="1"/>
    <col min="7" max="7" width="21.00390625" style="1" customWidth="1"/>
    <col min="8" max="8" width="23.00390625" style="1" customWidth="1"/>
    <col min="9" max="9" width="20.421875" style="1" bestFit="1" customWidth="1"/>
    <col min="10" max="10" width="21.421875" style="1" customWidth="1"/>
    <col min="11" max="11" width="24.140625" style="1" customWidth="1"/>
    <col min="12" max="12" width="18.28125" style="1" customWidth="1"/>
    <col min="13" max="13" width="23.00390625" style="62" customWidth="1"/>
    <col min="14" max="14" width="22.57421875" style="62" customWidth="1"/>
    <col min="15" max="15" width="17.7109375" style="62" customWidth="1"/>
    <col min="16" max="16" width="20.140625" style="61" customWidth="1"/>
    <col min="17" max="17" width="22.421875" style="61" customWidth="1"/>
    <col min="18" max="18" width="16.57421875" style="61" customWidth="1"/>
    <col min="19" max="16384" width="9.140625" style="38" customWidth="1"/>
  </cols>
  <sheetData>
    <row r="1" spans="13:18" ht="35.25" customHeight="1">
      <c r="M1" s="75" t="s">
        <v>35</v>
      </c>
      <c r="N1" s="75"/>
      <c r="O1" s="75"/>
      <c r="P1" s="75"/>
      <c r="Q1" s="75"/>
      <c r="R1" s="75"/>
    </row>
    <row r="2" spans="1:18" s="41" customFormat="1" ht="37.5" customHeight="1">
      <c r="A2" s="40"/>
      <c r="B2" s="84" t="s">
        <v>61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s="41" customFormat="1" ht="33" customHeight="1">
      <c r="A3" s="40"/>
      <c r="B3" s="5"/>
      <c r="C3" s="76" t="s">
        <v>38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5"/>
      <c r="R3" s="5"/>
    </row>
    <row r="4" spans="1:18" s="41" customFormat="1" ht="15" customHeight="1">
      <c r="A4" s="40"/>
      <c r="B4" s="5"/>
      <c r="C4" s="19"/>
      <c r="D4" s="43"/>
      <c r="E4" s="43"/>
      <c r="F4" s="43"/>
      <c r="G4" s="19"/>
      <c r="H4" s="19"/>
      <c r="I4" s="19"/>
      <c r="J4" s="19"/>
      <c r="K4" s="19"/>
      <c r="L4" s="19"/>
      <c r="M4" s="43"/>
      <c r="N4" s="43"/>
      <c r="O4" s="43"/>
      <c r="P4" s="43"/>
      <c r="Q4" s="42"/>
      <c r="R4" s="42"/>
    </row>
    <row r="5" spans="1:18" s="58" customFormat="1" ht="33" customHeight="1">
      <c r="A5" s="22"/>
      <c r="B5" s="72" t="s">
        <v>62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s="3" customFormat="1" ht="79.5" customHeight="1">
      <c r="A6" s="20"/>
      <c r="B6" s="85" t="s">
        <v>36</v>
      </c>
      <c r="C6" s="85" t="s">
        <v>37</v>
      </c>
      <c r="D6" s="78" t="s">
        <v>63</v>
      </c>
      <c r="E6" s="79"/>
      <c r="F6" s="80"/>
      <c r="G6" s="77" t="s">
        <v>64</v>
      </c>
      <c r="H6" s="77"/>
      <c r="I6" s="77"/>
      <c r="J6" s="77" t="s">
        <v>65</v>
      </c>
      <c r="K6" s="77"/>
      <c r="L6" s="77"/>
      <c r="M6" s="77" t="s">
        <v>67</v>
      </c>
      <c r="N6" s="77"/>
      <c r="O6" s="77"/>
      <c r="P6" s="78" t="s">
        <v>66</v>
      </c>
      <c r="Q6" s="79"/>
      <c r="R6" s="80"/>
    </row>
    <row r="7" spans="1:18" s="3" customFormat="1" ht="50.25" customHeight="1">
      <c r="A7" s="20"/>
      <c r="B7" s="85"/>
      <c r="C7" s="85"/>
      <c r="D7" s="10" t="s">
        <v>8</v>
      </c>
      <c r="E7" s="10" t="s">
        <v>9</v>
      </c>
      <c r="F7" s="9" t="s">
        <v>0</v>
      </c>
      <c r="G7" s="10" t="s">
        <v>8</v>
      </c>
      <c r="H7" s="10" t="s">
        <v>9</v>
      </c>
      <c r="I7" s="10" t="s">
        <v>0</v>
      </c>
      <c r="J7" s="10" t="s">
        <v>8</v>
      </c>
      <c r="K7" s="10" t="s">
        <v>9</v>
      </c>
      <c r="L7" s="10" t="s">
        <v>0</v>
      </c>
      <c r="M7" s="9" t="s">
        <v>8</v>
      </c>
      <c r="N7" s="10" t="s">
        <v>9</v>
      </c>
      <c r="O7" s="10" t="s">
        <v>0</v>
      </c>
      <c r="P7" s="9" t="s">
        <v>8</v>
      </c>
      <c r="Q7" s="10" t="s">
        <v>9</v>
      </c>
      <c r="R7" s="10" t="s">
        <v>0</v>
      </c>
    </row>
    <row r="8" spans="1:18" s="32" customFormat="1" ht="21" customHeight="1">
      <c r="A8" s="24"/>
      <c r="B8" s="30">
        <v>1</v>
      </c>
      <c r="C8" s="30">
        <v>2</v>
      </c>
      <c r="D8" s="30">
        <v>3</v>
      </c>
      <c r="E8" s="30">
        <v>4</v>
      </c>
      <c r="F8" s="31">
        <v>5</v>
      </c>
      <c r="G8" s="31">
        <v>6</v>
      </c>
      <c r="H8" s="31">
        <v>7</v>
      </c>
      <c r="I8" s="31">
        <v>8</v>
      </c>
      <c r="J8" s="31">
        <v>9</v>
      </c>
      <c r="K8" s="31">
        <v>10</v>
      </c>
      <c r="L8" s="31">
        <v>11</v>
      </c>
      <c r="M8" s="31">
        <v>12</v>
      </c>
      <c r="N8" s="31">
        <v>13</v>
      </c>
      <c r="O8" s="31">
        <v>14</v>
      </c>
      <c r="P8" s="31">
        <v>15</v>
      </c>
      <c r="Q8" s="31">
        <v>16</v>
      </c>
      <c r="R8" s="31">
        <v>17</v>
      </c>
    </row>
    <row r="9" spans="1:18" s="6" customFormat="1" ht="35.25" customHeight="1">
      <c r="A9" s="23"/>
      <c r="B9" s="72" t="s">
        <v>21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18" s="3" customFormat="1" ht="24.75" customHeight="1">
      <c r="A10" s="20">
        <v>10116</v>
      </c>
      <c r="B10" s="11" t="s">
        <v>25</v>
      </c>
      <c r="C10" s="12" t="s">
        <v>1</v>
      </c>
      <c r="D10" s="13">
        <f>3741.922+54.03</f>
        <v>3795.952</v>
      </c>
      <c r="E10" s="13">
        <v>13</v>
      </c>
      <c r="F10" s="13">
        <f>D10+E10</f>
        <v>3808.952</v>
      </c>
      <c r="G10" s="13">
        <v>13868.26</v>
      </c>
      <c r="H10" s="13">
        <v>70.496</v>
      </c>
      <c r="I10" s="13">
        <f>G10+H10</f>
        <v>13938.756</v>
      </c>
      <c r="J10" s="13">
        <v>6093.9</v>
      </c>
      <c r="K10" s="13">
        <v>40.496</v>
      </c>
      <c r="L10" s="13">
        <f aca="true" t="shared" si="0" ref="L10:L15">J10+K10</f>
        <v>6134.396</v>
      </c>
      <c r="M10" s="13">
        <f>(J10/G10)*100</f>
        <v>43.94134520120044</v>
      </c>
      <c r="N10" s="13">
        <f>(K10/H10)*100</f>
        <v>57.44439400817068</v>
      </c>
      <c r="O10" s="13">
        <f>(L10/I10)*100</f>
        <v>44.00963758889244</v>
      </c>
      <c r="P10" s="13">
        <f>J10/D10*100-100</f>
        <v>60.53680341584928</v>
      </c>
      <c r="Q10" s="13">
        <f>K10/E10*100-100</f>
        <v>211.5076923076923</v>
      </c>
      <c r="R10" s="13">
        <f>L10/F10*100-100</f>
        <v>61.0520689155442</v>
      </c>
    </row>
    <row r="11" spans="1:18" s="45" customFormat="1" ht="49.5" customHeight="1">
      <c r="A11" s="44">
        <v>70000</v>
      </c>
      <c r="B11" s="11" t="s">
        <v>26</v>
      </c>
      <c r="C11" s="12" t="s">
        <v>68</v>
      </c>
      <c r="D11" s="13">
        <v>20262.611</v>
      </c>
      <c r="E11" s="13">
        <v>838.717</v>
      </c>
      <c r="F11" s="13">
        <f>D11+E11</f>
        <v>21101.328</v>
      </c>
      <c r="G11" s="13">
        <v>53732.639</v>
      </c>
      <c r="H11" s="13">
        <v>1725.229</v>
      </c>
      <c r="I11" s="13">
        <f aca="true" t="shared" si="1" ref="I11:I19">G11+H11</f>
        <v>55457.868</v>
      </c>
      <c r="J11" s="13">
        <v>24641.959</v>
      </c>
      <c r="K11" s="13">
        <v>697.567</v>
      </c>
      <c r="L11" s="13">
        <f t="shared" si="0"/>
        <v>25339.525999999998</v>
      </c>
      <c r="M11" s="13">
        <f aca="true" t="shared" si="2" ref="M11:O29">(J11/G11)*100</f>
        <v>45.86031778562002</v>
      </c>
      <c r="N11" s="13">
        <f t="shared" si="2"/>
        <v>40.43329899972699</v>
      </c>
      <c r="O11" s="13">
        <f t="shared" si="2"/>
        <v>45.691489618749856</v>
      </c>
      <c r="P11" s="13">
        <f>J11/D11*100-100</f>
        <v>21.61295007834873</v>
      </c>
      <c r="Q11" s="13">
        <f>K11/E11*100-100</f>
        <v>-16.82927614439673</v>
      </c>
      <c r="R11" s="13">
        <f>L11/F11*100-100</f>
        <v>20.08498232907425</v>
      </c>
    </row>
    <row r="12" spans="1:18" s="3" customFormat="1" ht="42.75">
      <c r="A12" s="20">
        <v>90000</v>
      </c>
      <c r="B12" s="11" t="s">
        <v>27</v>
      </c>
      <c r="C12" s="12" t="s">
        <v>2</v>
      </c>
      <c r="D12" s="13">
        <v>454.347</v>
      </c>
      <c r="E12" s="13"/>
      <c r="F12" s="13">
        <f>D12+E12</f>
        <v>454.347</v>
      </c>
      <c r="G12" s="13">
        <v>1648</v>
      </c>
      <c r="H12" s="13"/>
      <c r="I12" s="13">
        <f t="shared" si="1"/>
        <v>1648</v>
      </c>
      <c r="J12" s="13">
        <v>872.116</v>
      </c>
      <c r="K12" s="13"/>
      <c r="L12" s="13">
        <f t="shared" si="0"/>
        <v>872.116</v>
      </c>
      <c r="M12" s="13">
        <f t="shared" si="2"/>
        <v>52.91966019417475</v>
      </c>
      <c r="N12" s="13"/>
      <c r="O12" s="13">
        <f t="shared" si="2"/>
        <v>52.91966019417475</v>
      </c>
      <c r="P12" s="13">
        <f>J12/D12*100-100</f>
        <v>91.94932507532789</v>
      </c>
      <c r="Q12" s="13"/>
      <c r="R12" s="13">
        <f>L12/F12*100-100</f>
        <v>91.94932507532789</v>
      </c>
    </row>
    <row r="13" spans="1:18" s="3" customFormat="1" ht="80.25" customHeight="1">
      <c r="A13" s="20">
        <v>110000</v>
      </c>
      <c r="B13" s="11" t="s">
        <v>28</v>
      </c>
      <c r="C13" s="12" t="s">
        <v>69</v>
      </c>
      <c r="D13" s="13">
        <v>1333.136</v>
      </c>
      <c r="E13" s="13">
        <v>83.176</v>
      </c>
      <c r="F13" s="13">
        <f>D13+E13</f>
        <v>1416.312</v>
      </c>
      <c r="G13" s="13">
        <v>2455.059</v>
      </c>
      <c r="H13" s="13"/>
      <c r="I13" s="13">
        <f t="shared" si="1"/>
        <v>2455.059</v>
      </c>
      <c r="J13" s="13">
        <v>871.081</v>
      </c>
      <c r="K13" s="13"/>
      <c r="L13" s="13">
        <f t="shared" si="0"/>
        <v>871.081</v>
      </c>
      <c r="M13" s="13">
        <f t="shared" si="2"/>
        <v>35.48106175859724</v>
      </c>
      <c r="N13" s="13"/>
      <c r="O13" s="13">
        <f t="shared" si="2"/>
        <v>35.48106175859724</v>
      </c>
      <c r="P13" s="13">
        <f>J13/D13*100-100</f>
        <v>-34.65925456967631</v>
      </c>
      <c r="Q13" s="13">
        <f>K13/E13*100-100</f>
        <v>-100</v>
      </c>
      <c r="R13" s="13">
        <f>L13/F13*100-100</f>
        <v>-38.496531837617695</v>
      </c>
    </row>
    <row r="14" spans="1:18" s="3" customFormat="1" ht="27" customHeight="1">
      <c r="A14" s="20">
        <v>130000</v>
      </c>
      <c r="B14" s="11" t="s">
        <v>29</v>
      </c>
      <c r="C14" s="12" t="s">
        <v>4</v>
      </c>
      <c r="D14" s="13">
        <v>1071.67</v>
      </c>
      <c r="E14" s="13">
        <v>0.523</v>
      </c>
      <c r="F14" s="13">
        <f>D14+E14</f>
        <v>1072.193</v>
      </c>
      <c r="G14" s="13">
        <v>3328.52</v>
      </c>
      <c r="H14" s="13">
        <v>227.293</v>
      </c>
      <c r="I14" s="13">
        <f t="shared" si="1"/>
        <v>3555.813</v>
      </c>
      <c r="J14" s="13">
        <v>1499.327</v>
      </c>
      <c r="K14" s="13">
        <v>190.373</v>
      </c>
      <c r="L14" s="13">
        <f t="shared" si="0"/>
        <v>1689.7</v>
      </c>
      <c r="M14" s="13">
        <f t="shared" si="2"/>
        <v>45.044854770288296</v>
      </c>
      <c r="N14" s="13">
        <f t="shared" si="2"/>
        <v>83.75664890691749</v>
      </c>
      <c r="O14" s="13">
        <f t="shared" si="2"/>
        <v>47.51937180048557</v>
      </c>
      <c r="P14" s="13">
        <f>J14/D14*100-100</f>
        <v>39.90566125766327</v>
      </c>
      <c r="Q14" s="13">
        <f>K14/E14*100-100</f>
        <v>36300.191204588904</v>
      </c>
      <c r="R14" s="13">
        <f>L14/F14*100-100</f>
        <v>57.59289605509457</v>
      </c>
    </row>
    <row r="15" spans="1:18" s="45" customFormat="1" ht="57" customHeight="1">
      <c r="A15" s="44">
        <v>100000</v>
      </c>
      <c r="B15" s="11" t="s">
        <v>30</v>
      </c>
      <c r="C15" s="12" t="s">
        <v>3</v>
      </c>
      <c r="D15" s="13">
        <v>5054.701</v>
      </c>
      <c r="E15" s="13">
        <v>1656.227</v>
      </c>
      <c r="F15" s="13">
        <f>D15+E15</f>
        <v>6710.928</v>
      </c>
      <c r="G15" s="13">
        <v>9519.059</v>
      </c>
      <c r="H15" s="13">
        <v>598.994</v>
      </c>
      <c r="I15" s="13">
        <f t="shared" si="1"/>
        <v>10118.053</v>
      </c>
      <c r="J15" s="13">
        <v>5044.707</v>
      </c>
      <c r="K15" s="13">
        <v>370.492</v>
      </c>
      <c r="L15" s="13">
        <f t="shared" si="0"/>
        <v>5415.1990000000005</v>
      </c>
      <c r="M15" s="13">
        <f t="shared" si="2"/>
        <v>52.99585809899908</v>
      </c>
      <c r="N15" s="13">
        <f t="shared" si="2"/>
        <v>61.85237247785453</v>
      </c>
      <c r="O15" s="13">
        <f t="shared" si="2"/>
        <v>53.52016835650101</v>
      </c>
      <c r="P15" s="13">
        <f>J15/D15*100-100</f>
        <v>-0.1977169371640315</v>
      </c>
      <c r="Q15" s="13">
        <f>K15/E15*100-100</f>
        <v>-77.63036105557994</v>
      </c>
      <c r="R15" s="13">
        <f>L15/F15*100-100</f>
        <v>-19.30774700607725</v>
      </c>
    </row>
    <row r="16" spans="1:18" s="47" customFormat="1" ht="27" customHeight="1">
      <c r="A16" s="46"/>
      <c r="B16" s="14" t="s">
        <v>39</v>
      </c>
      <c r="C16" s="17" t="s">
        <v>40</v>
      </c>
      <c r="D16" s="16">
        <f>D17+D18+D19</f>
        <v>611.795</v>
      </c>
      <c r="E16" s="16">
        <f aca="true" t="shared" si="3" ref="E16:R16">E17+E18+E19</f>
        <v>4739.825</v>
      </c>
      <c r="F16" s="16">
        <f t="shared" si="3"/>
        <v>5351.62</v>
      </c>
      <c r="G16" s="16">
        <f t="shared" si="3"/>
        <v>2313.397</v>
      </c>
      <c r="H16" s="16">
        <f t="shared" si="3"/>
        <v>31858.337</v>
      </c>
      <c r="I16" s="16">
        <f t="shared" si="3"/>
        <v>34171.734000000004</v>
      </c>
      <c r="J16" s="16">
        <f t="shared" si="3"/>
        <v>1124.797</v>
      </c>
      <c r="K16" s="16">
        <f t="shared" si="3"/>
        <v>7727.319</v>
      </c>
      <c r="L16" s="16">
        <f t="shared" si="3"/>
        <v>8852.116</v>
      </c>
      <c r="M16" s="16">
        <f t="shared" si="3"/>
        <v>109.9722424588405</v>
      </c>
      <c r="N16" s="16">
        <f t="shared" si="3"/>
        <v>150.68880588555191</v>
      </c>
      <c r="O16" s="16">
        <f t="shared" si="3"/>
        <v>107.53353091243417</v>
      </c>
      <c r="P16" s="16">
        <f t="shared" si="3"/>
        <v>30.061035880705276</v>
      </c>
      <c r="Q16" s="16">
        <f t="shared" si="3"/>
        <v>151.53903361411022</v>
      </c>
      <c r="R16" s="16">
        <f t="shared" si="3"/>
        <v>270.3305853504098</v>
      </c>
    </row>
    <row r="17" spans="1:18" s="45" customFormat="1" ht="44.25" customHeight="1">
      <c r="A17" s="44"/>
      <c r="B17" s="11" t="s">
        <v>31</v>
      </c>
      <c r="C17" s="12" t="s">
        <v>41</v>
      </c>
      <c r="D17" s="13">
        <v>235.689</v>
      </c>
      <c r="E17" s="13">
        <v>4739.825</v>
      </c>
      <c r="F17" s="13">
        <f>D17+E17</f>
        <v>4975.514</v>
      </c>
      <c r="G17" s="13">
        <v>408.75</v>
      </c>
      <c r="H17" s="13">
        <v>29812.752</v>
      </c>
      <c r="I17" s="13">
        <f t="shared" si="1"/>
        <v>30221.502</v>
      </c>
      <c r="J17" s="13">
        <v>120.456</v>
      </c>
      <c r="K17" s="13">
        <v>7182.685</v>
      </c>
      <c r="L17" s="13">
        <f aca="true" t="shared" si="4" ref="L17:L29">J17+K17</f>
        <v>7303.1410000000005</v>
      </c>
      <c r="M17" s="13"/>
      <c r="N17" s="13">
        <f t="shared" si="2"/>
        <v>24.092660080491733</v>
      </c>
      <c r="O17" s="13">
        <f t="shared" si="2"/>
        <v>24.165380661755332</v>
      </c>
      <c r="P17" s="13">
        <f>J17/D17*100-100</f>
        <v>-48.89197204791059</v>
      </c>
      <c r="Q17" s="13">
        <f>K17/E17*100-100</f>
        <v>51.539033614110224</v>
      </c>
      <c r="R17" s="13">
        <f>L17/F17*100-100</f>
        <v>46.78163904272</v>
      </c>
    </row>
    <row r="18" spans="1:18" s="45" customFormat="1" ht="75" customHeight="1">
      <c r="A18" s="44"/>
      <c r="B18" s="11" t="s">
        <v>32</v>
      </c>
      <c r="C18" s="12" t="s">
        <v>42</v>
      </c>
      <c r="D18" s="13">
        <v>376.106</v>
      </c>
      <c r="E18" s="13"/>
      <c r="F18" s="13">
        <f>D18+E18</f>
        <v>376.106</v>
      </c>
      <c r="G18" s="13">
        <v>497.347</v>
      </c>
      <c r="H18" s="13">
        <v>2044.785</v>
      </c>
      <c r="I18" s="13">
        <f t="shared" si="1"/>
        <v>2542.132</v>
      </c>
      <c r="J18" s="13">
        <v>296.947</v>
      </c>
      <c r="K18" s="13">
        <v>543.834</v>
      </c>
      <c r="L18" s="13">
        <f t="shared" si="4"/>
        <v>840.781</v>
      </c>
      <c r="M18" s="13">
        <f t="shared" si="2"/>
        <v>59.706201103052805</v>
      </c>
      <c r="N18" s="13">
        <f t="shared" si="2"/>
        <v>26.596145805060186</v>
      </c>
      <c r="O18" s="13">
        <f t="shared" si="2"/>
        <v>33.07385297065613</v>
      </c>
      <c r="P18" s="13">
        <f>J18/D18*100-100</f>
        <v>-21.046992071384125</v>
      </c>
      <c r="Q18" s="13"/>
      <c r="R18" s="13">
        <f>L18/F18*100-100</f>
        <v>123.54894630768985</v>
      </c>
    </row>
    <row r="19" spans="1:18" s="45" customFormat="1" ht="72" customHeight="1">
      <c r="A19" s="44"/>
      <c r="B19" s="11" t="s">
        <v>33</v>
      </c>
      <c r="C19" s="12" t="s">
        <v>43</v>
      </c>
      <c r="D19" s="13"/>
      <c r="E19" s="13"/>
      <c r="F19" s="13">
        <f>D19+E19</f>
        <v>0</v>
      </c>
      <c r="G19" s="13">
        <v>1407.3</v>
      </c>
      <c r="H19" s="13">
        <v>0.8</v>
      </c>
      <c r="I19" s="13">
        <f t="shared" si="1"/>
        <v>1408.1</v>
      </c>
      <c r="J19" s="13">
        <v>707.394</v>
      </c>
      <c r="K19" s="13">
        <v>0.8</v>
      </c>
      <c r="L19" s="13">
        <f t="shared" si="4"/>
        <v>708.194</v>
      </c>
      <c r="M19" s="13">
        <f t="shared" si="2"/>
        <v>50.266041355787685</v>
      </c>
      <c r="N19" s="13">
        <f t="shared" si="2"/>
        <v>100</v>
      </c>
      <c r="O19" s="13">
        <f t="shared" si="2"/>
        <v>50.294297280022725</v>
      </c>
      <c r="P19" s="13">
        <v>100</v>
      </c>
      <c r="Q19" s="13">
        <v>100</v>
      </c>
      <c r="R19" s="13">
        <v>100</v>
      </c>
    </row>
    <row r="20" spans="1:18" s="47" customFormat="1" ht="42" customHeight="1">
      <c r="A20" s="46"/>
      <c r="B20" s="14" t="s">
        <v>34</v>
      </c>
      <c r="C20" s="17" t="s">
        <v>44</v>
      </c>
      <c r="D20" s="16">
        <f>D21+D22+D23+D24+D25</f>
        <v>334.452</v>
      </c>
      <c r="E20" s="16">
        <f aca="true" t="shared" si="5" ref="E20:R20">E21+E22+E23+E24+E25</f>
        <v>35.49</v>
      </c>
      <c r="F20" s="16">
        <f t="shared" si="5"/>
        <v>369.942</v>
      </c>
      <c r="G20" s="16">
        <f t="shared" si="5"/>
        <v>1160.362</v>
      </c>
      <c r="H20" s="16">
        <f t="shared" si="5"/>
        <v>38.719</v>
      </c>
      <c r="I20" s="16">
        <f t="shared" si="5"/>
        <v>1199.081</v>
      </c>
      <c r="J20" s="16">
        <f t="shared" si="5"/>
        <v>516.951</v>
      </c>
      <c r="K20" s="16">
        <f t="shared" si="5"/>
        <v>18.613</v>
      </c>
      <c r="L20" s="16">
        <f t="shared" si="5"/>
        <v>535.564</v>
      </c>
      <c r="M20" s="16">
        <f t="shared" si="5"/>
        <v>111.06471970062088</v>
      </c>
      <c r="N20" s="16">
        <f t="shared" si="5"/>
        <v>48.07200599189028</v>
      </c>
      <c r="O20" s="16">
        <f t="shared" si="5"/>
        <v>159.13672569251116</v>
      </c>
      <c r="P20" s="16">
        <f t="shared" si="5"/>
        <v>76.64499933501793</v>
      </c>
      <c r="Q20" s="16">
        <f t="shared" si="5"/>
        <v>-47.554240631163715</v>
      </c>
      <c r="R20" s="16">
        <f t="shared" si="5"/>
        <v>29.090758703854213</v>
      </c>
    </row>
    <row r="21" spans="1:18" s="45" customFormat="1" ht="102" customHeight="1">
      <c r="A21" s="44"/>
      <c r="B21" s="11" t="s">
        <v>45</v>
      </c>
      <c r="C21" s="12" t="s">
        <v>52</v>
      </c>
      <c r="D21" s="13">
        <v>120.304</v>
      </c>
      <c r="E21" s="13"/>
      <c r="F21" s="13">
        <f>D21+E21</f>
        <v>120.304</v>
      </c>
      <c r="G21" s="13">
        <v>350</v>
      </c>
      <c r="H21" s="13"/>
      <c r="I21" s="13">
        <f>G21+H21</f>
        <v>350</v>
      </c>
      <c r="J21" s="13">
        <v>212.511</v>
      </c>
      <c r="K21" s="13"/>
      <c r="L21" s="13">
        <f t="shared" si="4"/>
        <v>212.511</v>
      </c>
      <c r="M21" s="13">
        <f t="shared" si="2"/>
        <v>60.71742857142857</v>
      </c>
      <c r="N21" s="13"/>
      <c r="O21" s="13">
        <f t="shared" si="2"/>
        <v>60.71742857142857</v>
      </c>
      <c r="P21" s="13">
        <f>J21/D21*100-100</f>
        <v>76.64499933501793</v>
      </c>
      <c r="Q21" s="13"/>
      <c r="R21" s="13">
        <f>L21/F21*100-100</f>
        <v>76.64499933501793</v>
      </c>
    </row>
    <row r="22" spans="1:18" s="45" customFormat="1" ht="42" customHeight="1">
      <c r="A22" s="44"/>
      <c r="B22" s="11" t="s">
        <v>46</v>
      </c>
      <c r="C22" s="12" t="s">
        <v>53</v>
      </c>
      <c r="D22" s="13"/>
      <c r="E22" s="26"/>
      <c r="F22" s="13">
        <f>D22+E22</f>
        <v>0</v>
      </c>
      <c r="G22" s="13">
        <v>5.682</v>
      </c>
      <c r="H22" s="13"/>
      <c r="I22" s="13">
        <f>G22+H22</f>
        <v>5.682</v>
      </c>
      <c r="J22" s="13"/>
      <c r="K22" s="13"/>
      <c r="L22" s="13">
        <f t="shared" si="4"/>
        <v>0</v>
      </c>
      <c r="M22" s="13">
        <f t="shared" si="2"/>
        <v>0</v>
      </c>
      <c r="N22" s="13"/>
      <c r="O22" s="13">
        <f t="shared" si="2"/>
        <v>0</v>
      </c>
      <c r="P22" s="13"/>
      <c r="Q22" s="13"/>
      <c r="R22" s="13"/>
    </row>
    <row r="23" spans="1:18" s="45" customFormat="1" ht="45.75" customHeight="1">
      <c r="A23" s="44"/>
      <c r="B23" s="11" t="s">
        <v>47</v>
      </c>
      <c r="C23" s="12" t="s">
        <v>54</v>
      </c>
      <c r="D23" s="13"/>
      <c r="E23" s="13">
        <v>35.49</v>
      </c>
      <c r="F23" s="13">
        <f>D23+E23</f>
        <v>35.49</v>
      </c>
      <c r="G23" s="13"/>
      <c r="H23" s="13">
        <v>38.719</v>
      </c>
      <c r="I23" s="13">
        <f>G23+H23</f>
        <v>38.719</v>
      </c>
      <c r="J23" s="13"/>
      <c r="K23" s="13">
        <v>18.613</v>
      </c>
      <c r="L23" s="13">
        <f t="shared" si="4"/>
        <v>18.613</v>
      </c>
      <c r="M23" s="13"/>
      <c r="N23" s="13">
        <f t="shared" si="2"/>
        <v>48.07200599189028</v>
      </c>
      <c r="O23" s="13">
        <f t="shared" si="2"/>
        <v>48.07200599189028</v>
      </c>
      <c r="P23" s="13"/>
      <c r="Q23" s="13">
        <f>K23/E23*100-100</f>
        <v>-47.554240631163715</v>
      </c>
      <c r="R23" s="13">
        <f>L23/F23*100-100</f>
        <v>-47.554240631163715</v>
      </c>
    </row>
    <row r="24" spans="1:18" s="45" customFormat="1" ht="30.75" customHeight="1">
      <c r="A24" s="44"/>
      <c r="B24" s="11" t="s">
        <v>48</v>
      </c>
      <c r="C24" s="12" t="s">
        <v>15</v>
      </c>
      <c r="D24" s="13">
        <v>214.148</v>
      </c>
      <c r="E24" s="26"/>
      <c r="F24" s="13">
        <f>D24+E24</f>
        <v>214.148</v>
      </c>
      <c r="G24" s="13">
        <v>604.68</v>
      </c>
      <c r="H24" s="13"/>
      <c r="I24" s="13">
        <f>G24+H24</f>
        <v>604.68</v>
      </c>
      <c r="J24" s="13">
        <v>304.44</v>
      </c>
      <c r="K24" s="13"/>
      <c r="L24" s="13">
        <f t="shared" si="4"/>
        <v>304.44</v>
      </c>
      <c r="M24" s="13">
        <f t="shared" si="2"/>
        <v>50.34729112919231</v>
      </c>
      <c r="N24" s="13"/>
      <c r="O24" s="13">
        <f t="shared" si="2"/>
        <v>50.34729112919231</v>
      </c>
      <c r="P24" s="13"/>
      <c r="Q24" s="13"/>
      <c r="R24" s="13"/>
    </row>
    <row r="25" spans="1:18" s="45" customFormat="1" ht="36" customHeight="1">
      <c r="A25" s="44"/>
      <c r="B25" s="11" t="s">
        <v>49</v>
      </c>
      <c r="C25" s="12" t="s">
        <v>55</v>
      </c>
      <c r="D25" s="26">
        <v>0</v>
      </c>
      <c r="E25" s="26">
        <v>0</v>
      </c>
      <c r="F25" s="13">
        <f>D25+E25</f>
        <v>0</v>
      </c>
      <c r="G25" s="13">
        <v>200</v>
      </c>
      <c r="H25" s="13"/>
      <c r="I25" s="13">
        <f>G25+H25</f>
        <v>200</v>
      </c>
      <c r="J25" s="13"/>
      <c r="K25" s="13"/>
      <c r="L25" s="13">
        <f t="shared" si="4"/>
        <v>0</v>
      </c>
      <c r="M25" s="13">
        <f t="shared" si="2"/>
        <v>0</v>
      </c>
      <c r="N25" s="13"/>
      <c r="O25" s="13">
        <f t="shared" si="2"/>
        <v>0</v>
      </c>
      <c r="P25" s="13"/>
      <c r="Q25" s="13"/>
      <c r="R25" s="13"/>
    </row>
    <row r="26" spans="1:19" s="47" customFormat="1" ht="21.75" customHeight="1">
      <c r="A26" s="46"/>
      <c r="B26" s="14" t="s">
        <v>50</v>
      </c>
      <c r="C26" s="17" t="s">
        <v>7</v>
      </c>
      <c r="D26" s="16">
        <f>D28+D27+D29</f>
        <v>6284.41</v>
      </c>
      <c r="E26" s="16">
        <f aca="true" t="shared" si="6" ref="E26:R26">E28+E27+E29</f>
        <v>0</v>
      </c>
      <c r="F26" s="16">
        <f t="shared" si="6"/>
        <v>6284.41</v>
      </c>
      <c r="G26" s="16">
        <f t="shared" si="6"/>
        <v>11739.518</v>
      </c>
      <c r="H26" s="16">
        <f t="shared" si="6"/>
        <v>1500</v>
      </c>
      <c r="I26" s="16">
        <f t="shared" si="6"/>
        <v>13239.518</v>
      </c>
      <c r="J26" s="16">
        <f t="shared" si="6"/>
        <v>7021.5</v>
      </c>
      <c r="K26" s="16">
        <f t="shared" si="6"/>
        <v>0</v>
      </c>
      <c r="L26" s="16">
        <f t="shared" si="6"/>
        <v>7021.5</v>
      </c>
      <c r="M26" s="16">
        <f t="shared" si="6"/>
        <v>159.98256421874316</v>
      </c>
      <c r="N26" s="16">
        <f t="shared" si="6"/>
        <v>0</v>
      </c>
      <c r="O26" s="16">
        <f t="shared" si="6"/>
        <v>119.65995161148638</v>
      </c>
      <c r="P26" s="16">
        <f t="shared" si="6"/>
        <v>-26.439453751415954</v>
      </c>
      <c r="Q26" s="16">
        <f t="shared" si="6"/>
        <v>0</v>
      </c>
      <c r="R26" s="16">
        <f t="shared" si="6"/>
        <v>-26.439453751415954</v>
      </c>
      <c r="S26" s="16"/>
    </row>
    <row r="27" spans="1:18" s="45" customFormat="1" ht="108">
      <c r="A27" s="44"/>
      <c r="B27" s="11" t="s">
        <v>70</v>
      </c>
      <c r="C27" s="12" t="s">
        <v>71</v>
      </c>
      <c r="D27" s="13">
        <v>5041.5</v>
      </c>
      <c r="E27" s="13"/>
      <c r="F27" s="13">
        <f>D27+E27</f>
        <v>5041.5</v>
      </c>
      <c r="G27" s="13">
        <v>10000.2</v>
      </c>
      <c r="H27" s="13"/>
      <c r="I27" s="13">
        <f>G27+H27</f>
        <v>10000.2</v>
      </c>
      <c r="J27" s="13">
        <v>5904.1</v>
      </c>
      <c r="K27" s="13"/>
      <c r="L27" s="13">
        <f>J27+K27</f>
        <v>5904.1</v>
      </c>
      <c r="M27" s="13">
        <f>(J27/G27)*100</f>
        <v>59.03981920361593</v>
      </c>
      <c r="N27" s="13"/>
      <c r="O27" s="13">
        <f>(L27/I27)*100</f>
        <v>59.03981920361593</v>
      </c>
      <c r="P27" s="13">
        <f>J27/D27*100-100</f>
        <v>17.10998710701182</v>
      </c>
      <c r="Q27" s="13"/>
      <c r="R27" s="13">
        <f>L27/F27*100-100</f>
        <v>17.10998710701182</v>
      </c>
    </row>
    <row r="28" spans="1:18" s="45" customFormat="1" ht="116.25" customHeight="1">
      <c r="A28" s="44"/>
      <c r="B28" s="11" t="s">
        <v>51</v>
      </c>
      <c r="C28" s="12" t="s">
        <v>56</v>
      </c>
      <c r="D28" s="13">
        <v>1082.91</v>
      </c>
      <c r="E28" s="13"/>
      <c r="F28" s="13">
        <f>D28+E28</f>
        <v>1082.91</v>
      </c>
      <c r="G28" s="13">
        <v>1335</v>
      </c>
      <c r="H28" s="13">
        <v>1500</v>
      </c>
      <c r="I28" s="13">
        <f>G28+H28</f>
        <v>2835</v>
      </c>
      <c r="J28" s="13">
        <v>1017.4</v>
      </c>
      <c r="K28" s="13">
        <v>0</v>
      </c>
      <c r="L28" s="13">
        <f t="shared" si="4"/>
        <v>1017.4</v>
      </c>
      <c r="M28" s="13">
        <f t="shared" si="2"/>
        <v>76.20973782771536</v>
      </c>
      <c r="N28" s="13">
        <f t="shared" si="2"/>
        <v>0</v>
      </c>
      <c r="O28" s="13">
        <f t="shared" si="2"/>
        <v>35.88712522045856</v>
      </c>
      <c r="P28" s="13">
        <f>J28/D28*100-100</f>
        <v>-6.049440858427772</v>
      </c>
      <c r="Q28" s="13"/>
      <c r="R28" s="13">
        <f>L28/F28*100-100</f>
        <v>-6.049440858427772</v>
      </c>
    </row>
    <row r="29" spans="1:18" s="45" customFormat="1" ht="86.25">
      <c r="A29" s="44"/>
      <c r="B29" s="11" t="s">
        <v>72</v>
      </c>
      <c r="C29" s="12" t="s">
        <v>73</v>
      </c>
      <c r="D29" s="13">
        <v>160</v>
      </c>
      <c r="E29" s="13"/>
      <c r="F29" s="13">
        <f>D29+E29</f>
        <v>160</v>
      </c>
      <c r="G29" s="13">
        <v>404.318</v>
      </c>
      <c r="H29" s="13"/>
      <c r="I29" s="13">
        <f>G29+H29</f>
        <v>404.318</v>
      </c>
      <c r="J29" s="13">
        <v>100</v>
      </c>
      <c r="K29" s="13"/>
      <c r="L29" s="13">
        <f t="shared" si="4"/>
        <v>100</v>
      </c>
      <c r="M29" s="13">
        <f t="shared" si="2"/>
        <v>24.73300718741189</v>
      </c>
      <c r="N29" s="13"/>
      <c r="O29" s="13">
        <f t="shared" si="2"/>
        <v>24.73300718741189</v>
      </c>
      <c r="P29" s="13">
        <f>J29/D29*100-100</f>
        <v>-37.5</v>
      </c>
      <c r="Q29" s="13"/>
      <c r="R29" s="13">
        <f>L29/F29*100-100</f>
        <v>-37.5</v>
      </c>
    </row>
    <row r="30" spans="1:18" s="47" customFormat="1" ht="22.5" customHeight="1">
      <c r="A30" s="46"/>
      <c r="B30" s="14"/>
      <c r="C30" s="15" t="s">
        <v>5</v>
      </c>
      <c r="D30" s="16">
        <f>D10+D11+D12+D13+D14+D15+D16+D20+D26</f>
        <v>39203.07399999999</v>
      </c>
      <c r="E30" s="16">
        <f>E10+E11+E12+E13+E14+E15+E16+E20+E26</f>
        <v>7366.958</v>
      </c>
      <c r="F30" s="16">
        <f>F10+F11+F12+F13+F14+F15+F16+F20+F26</f>
        <v>46570.03200000001</v>
      </c>
      <c r="G30" s="16">
        <f>G10+G11+G12+G13+G14+G15+G16+G20+G26</f>
        <v>99764.81399999998</v>
      </c>
      <c r="H30" s="16">
        <f>H10+H11+H12+H13+H14+H15+H16+H20+H26</f>
        <v>36019.068</v>
      </c>
      <c r="I30" s="16">
        <f>I10+I11+I12+I13+I14+I15+I16+I20+I26</f>
        <v>135783.882</v>
      </c>
      <c r="J30" s="16">
        <f>J10+J11+J12+J13+J14+J15+J16+J20+J26</f>
        <v>47686.337999999996</v>
      </c>
      <c r="K30" s="16">
        <f>K10+K11+K12+K13+K14+K15+K16+K20+K26</f>
        <v>9044.859999999999</v>
      </c>
      <c r="L30" s="16">
        <f>L10+L11+L12+L13+L14+L15+L16+L20+L26</f>
        <v>56731.198</v>
      </c>
      <c r="M30" s="16">
        <f>(J30/G30)*100</f>
        <v>47.79875397752959</v>
      </c>
      <c r="N30" s="16">
        <f>(K30/H30)*100</f>
        <v>25.111310486989836</v>
      </c>
      <c r="O30" s="16">
        <f>(L30/I30)*100</f>
        <v>41.78050970733035</v>
      </c>
      <c r="P30" s="16">
        <f>J30/D30*100-100</f>
        <v>21.639282674618855</v>
      </c>
      <c r="Q30" s="16">
        <f>K30/E30*100-100</f>
        <v>22.77604949016947</v>
      </c>
      <c r="R30" s="16">
        <f>L30/F30*100-100</f>
        <v>21.819108906775057</v>
      </c>
    </row>
    <row r="31" spans="1:18" s="49" customFormat="1" ht="36.75" customHeight="1" hidden="1">
      <c r="A31" s="44"/>
      <c r="B31" s="14"/>
      <c r="C31" s="17" t="s">
        <v>6</v>
      </c>
      <c r="D31" s="25"/>
      <c r="E31" s="48"/>
      <c r="F31" s="25">
        <f>D31+E31</f>
        <v>0</v>
      </c>
      <c r="G31" s="18"/>
      <c r="H31" s="18"/>
      <c r="I31" s="16" t="e">
        <f>#REF!+#REF!</f>
        <v>#REF!</v>
      </c>
      <c r="J31" s="18"/>
      <c r="K31" s="18"/>
      <c r="L31" s="16">
        <f>J31+K31</f>
        <v>0</v>
      </c>
      <c r="M31" s="26" t="e">
        <f>(J31/G31)*100</f>
        <v>#DIV/0!</v>
      </c>
      <c r="N31" s="26" t="e">
        <f>(K31/H31)*100</f>
        <v>#DIV/0!</v>
      </c>
      <c r="O31" s="26" t="e">
        <f>(L31/I31)*100</f>
        <v>#REF!</v>
      </c>
      <c r="P31" s="26" t="e">
        <f>J31/D31*100</f>
        <v>#DIV/0!</v>
      </c>
      <c r="Q31" s="26" t="e">
        <f>K31/E31*100</f>
        <v>#DIV/0!</v>
      </c>
      <c r="R31" s="26" t="e">
        <f>L31/F31*100</f>
        <v>#DIV/0!</v>
      </c>
    </row>
    <row r="32" spans="1:18" s="34" customFormat="1" ht="36.75" customHeight="1">
      <c r="A32" s="23"/>
      <c r="B32" s="72" t="s">
        <v>22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18" s="4" customFormat="1" ht="30.75" customHeight="1">
      <c r="A33" s="24"/>
      <c r="B33" s="14"/>
      <c r="C33" s="17" t="s">
        <v>11</v>
      </c>
      <c r="D33" s="16" t="s">
        <v>74</v>
      </c>
      <c r="E33" s="16" t="s">
        <v>74</v>
      </c>
      <c r="F33" s="16" t="s">
        <v>74</v>
      </c>
      <c r="G33" s="16" t="s">
        <v>74</v>
      </c>
      <c r="H33" s="16" t="s">
        <v>74</v>
      </c>
      <c r="I33" s="16" t="s">
        <v>74</v>
      </c>
      <c r="J33" s="16" t="s">
        <v>74</v>
      </c>
      <c r="K33" s="16" t="s">
        <v>74</v>
      </c>
      <c r="L33" s="16" t="s">
        <v>74</v>
      </c>
      <c r="M33" s="16" t="s">
        <v>74</v>
      </c>
      <c r="N33" s="16" t="s">
        <v>74</v>
      </c>
      <c r="O33" s="16" t="s">
        <v>74</v>
      </c>
      <c r="P33" s="16" t="s">
        <v>74</v>
      </c>
      <c r="Q33" s="16" t="s">
        <v>74</v>
      </c>
      <c r="R33" s="16" t="s">
        <v>74</v>
      </c>
    </row>
    <row r="34" spans="1:21" s="51" customFormat="1" ht="117.75" customHeight="1" hidden="1">
      <c r="A34" s="44"/>
      <c r="B34" s="11" t="s">
        <v>57</v>
      </c>
      <c r="C34" s="12" t="s">
        <v>13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50"/>
      <c r="T34" s="50"/>
      <c r="U34" s="50"/>
    </row>
    <row r="35" spans="1:21" s="51" customFormat="1" ht="76.5" customHeight="1" hidden="1">
      <c r="A35" s="44"/>
      <c r="B35" s="11" t="s">
        <v>58</v>
      </c>
      <c r="C35" s="12" t="s">
        <v>16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50"/>
      <c r="T35" s="50"/>
      <c r="U35" s="50"/>
    </row>
    <row r="36" spans="1:21" s="4" customFormat="1" ht="27.75" customHeight="1">
      <c r="A36" s="24"/>
      <c r="B36" s="14"/>
      <c r="C36" s="17" t="s">
        <v>10</v>
      </c>
      <c r="D36" s="16" t="s">
        <v>74</v>
      </c>
      <c r="E36" s="16" t="s">
        <v>74</v>
      </c>
      <c r="F36" s="16" t="s">
        <v>74</v>
      </c>
      <c r="G36" s="16" t="s">
        <v>74</v>
      </c>
      <c r="H36" s="16" t="s">
        <v>74</v>
      </c>
      <c r="I36" s="16" t="s">
        <v>74</v>
      </c>
      <c r="J36" s="16" t="s">
        <v>74</v>
      </c>
      <c r="K36" s="16" t="s">
        <v>74</v>
      </c>
      <c r="L36" s="16" t="s">
        <v>74</v>
      </c>
      <c r="M36" s="16" t="s">
        <v>74</v>
      </c>
      <c r="N36" s="16" t="s">
        <v>74</v>
      </c>
      <c r="O36" s="16" t="s">
        <v>74</v>
      </c>
      <c r="P36" s="16" t="s">
        <v>74</v>
      </c>
      <c r="Q36" s="16" t="s">
        <v>74</v>
      </c>
      <c r="R36" s="16" t="s">
        <v>74</v>
      </c>
      <c r="S36" s="35"/>
      <c r="T36" s="35"/>
      <c r="U36" s="35"/>
    </row>
    <row r="37" spans="1:21" s="49" customFormat="1" ht="69.75" customHeight="1" hidden="1">
      <c r="A37" s="44"/>
      <c r="B37" s="11" t="s">
        <v>59</v>
      </c>
      <c r="C37" s="12" t="s">
        <v>14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52"/>
      <c r="T37" s="52"/>
      <c r="U37" s="52"/>
    </row>
    <row r="38" spans="1:21" s="51" customFormat="1" ht="99" customHeight="1" hidden="1">
      <c r="A38" s="44"/>
      <c r="B38" s="11" t="s">
        <v>60</v>
      </c>
      <c r="C38" s="12" t="s">
        <v>12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50"/>
      <c r="T38" s="50"/>
      <c r="U38" s="50"/>
    </row>
    <row r="39" spans="1:18" s="47" customFormat="1" ht="37.5" customHeight="1">
      <c r="A39" s="46"/>
      <c r="B39" s="14"/>
      <c r="C39" s="15" t="s">
        <v>17</v>
      </c>
      <c r="D39" s="16" t="s">
        <v>74</v>
      </c>
      <c r="E39" s="16" t="s">
        <v>74</v>
      </c>
      <c r="F39" s="16" t="s">
        <v>74</v>
      </c>
      <c r="G39" s="16" t="s">
        <v>74</v>
      </c>
      <c r="H39" s="16" t="s">
        <v>74</v>
      </c>
      <c r="I39" s="16" t="s">
        <v>74</v>
      </c>
      <c r="J39" s="16" t="s">
        <v>74</v>
      </c>
      <c r="K39" s="16" t="s">
        <v>74</v>
      </c>
      <c r="L39" s="16" t="s">
        <v>74</v>
      </c>
      <c r="M39" s="16" t="s">
        <v>74</v>
      </c>
      <c r="N39" s="16" t="s">
        <v>74</v>
      </c>
      <c r="O39" s="16" t="s">
        <v>74</v>
      </c>
      <c r="P39" s="16" t="s">
        <v>74</v>
      </c>
      <c r="Q39" s="16" t="s">
        <v>74</v>
      </c>
      <c r="R39" s="16" t="s">
        <v>74</v>
      </c>
    </row>
    <row r="40" spans="1:18" s="1" customFormat="1" ht="33" customHeight="1">
      <c r="A40" s="21"/>
      <c r="B40" s="86" t="s">
        <v>23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8"/>
    </row>
    <row r="41" spans="1:18" s="1" customFormat="1" ht="79.5" customHeight="1">
      <c r="A41" s="21"/>
      <c r="B41" s="85" t="s">
        <v>36</v>
      </c>
      <c r="C41" s="85" t="s">
        <v>37</v>
      </c>
      <c r="D41" s="78" t="s">
        <v>63</v>
      </c>
      <c r="E41" s="79"/>
      <c r="F41" s="80"/>
      <c r="G41" s="77" t="s">
        <v>64</v>
      </c>
      <c r="H41" s="77"/>
      <c r="I41" s="77"/>
      <c r="J41" s="77" t="s">
        <v>65</v>
      </c>
      <c r="K41" s="77"/>
      <c r="L41" s="77"/>
      <c r="M41" s="77" t="s">
        <v>67</v>
      </c>
      <c r="N41" s="77"/>
      <c r="O41" s="77"/>
      <c r="P41" s="78" t="s">
        <v>66</v>
      </c>
      <c r="Q41" s="79"/>
      <c r="R41" s="80"/>
    </row>
    <row r="42" spans="1:18" s="1" customFormat="1" ht="55.5" customHeight="1">
      <c r="A42" s="21"/>
      <c r="B42" s="85"/>
      <c r="C42" s="85"/>
      <c r="D42" s="10" t="s">
        <v>8</v>
      </c>
      <c r="E42" s="10" t="s">
        <v>9</v>
      </c>
      <c r="F42" s="9" t="s">
        <v>0</v>
      </c>
      <c r="G42" s="10" t="s">
        <v>8</v>
      </c>
      <c r="H42" s="10" t="s">
        <v>9</v>
      </c>
      <c r="I42" s="10" t="s">
        <v>0</v>
      </c>
      <c r="J42" s="10" t="s">
        <v>8</v>
      </c>
      <c r="K42" s="10" t="s">
        <v>9</v>
      </c>
      <c r="L42" s="10" t="s">
        <v>0</v>
      </c>
      <c r="M42" s="9" t="s">
        <v>8</v>
      </c>
      <c r="N42" s="10" t="s">
        <v>9</v>
      </c>
      <c r="O42" s="10" t="s">
        <v>0</v>
      </c>
      <c r="P42" s="9" t="s">
        <v>8</v>
      </c>
      <c r="Q42" s="10" t="s">
        <v>9</v>
      </c>
      <c r="R42" s="10" t="s">
        <v>0</v>
      </c>
    </row>
    <row r="43" spans="2:18" ht="104.25" customHeight="1">
      <c r="B43" s="27" t="s">
        <v>18</v>
      </c>
      <c r="C43" s="28" t="s">
        <v>19</v>
      </c>
      <c r="D43" s="29">
        <v>-2083.234</v>
      </c>
      <c r="E43" s="29">
        <v>2083.234</v>
      </c>
      <c r="F43" s="29">
        <f>SUM(D43+E43)</f>
        <v>0</v>
      </c>
      <c r="G43" s="29">
        <v>-11787.921</v>
      </c>
      <c r="H43" s="29">
        <v>11787.921</v>
      </c>
      <c r="I43" s="29">
        <f>G43+H43</f>
        <v>0</v>
      </c>
      <c r="J43" s="29">
        <v>-3350.121</v>
      </c>
      <c r="K43" s="29">
        <v>3350.121</v>
      </c>
      <c r="L43" s="29">
        <f>J43+K43</f>
        <v>0</v>
      </c>
      <c r="M43" s="13">
        <f>(J43/G43)*100</f>
        <v>28.41994784322019</v>
      </c>
      <c r="N43" s="13">
        <f>(K43/H43)*100</f>
        <v>28.41994784322019</v>
      </c>
      <c r="O43" s="13"/>
      <c r="P43" s="13">
        <f>J43/D43*100-100</f>
        <v>60.81347558651598</v>
      </c>
      <c r="Q43" s="13">
        <f>K43/E43*100-100</f>
        <v>60.81347558651598</v>
      </c>
      <c r="R43" s="13"/>
    </row>
    <row r="44" spans="2:18" ht="65.25" customHeight="1">
      <c r="B44" s="81" t="s">
        <v>75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</row>
    <row r="45" spans="2:18" ht="24.75" customHeight="1">
      <c r="B45" s="8"/>
      <c r="C45" s="8"/>
      <c r="D45" s="53"/>
      <c r="E45" s="53"/>
      <c r="F45" s="53"/>
      <c r="G45" s="8"/>
      <c r="H45" s="8"/>
      <c r="I45" s="8"/>
      <c r="J45" s="8"/>
      <c r="K45" s="8"/>
      <c r="L45" s="8"/>
      <c r="M45" s="53"/>
      <c r="N45" s="53"/>
      <c r="O45" s="53"/>
      <c r="P45" s="53"/>
      <c r="Q45" s="53"/>
      <c r="R45" s="53"/>
    </row>
    <row r="46" spans="1:18" s="1" customFormat="1" ht="36.75" customHeight="1">
      <c r="A46" s="21"/>
      <c r="B46" s="72" t="s">
        <v>24</v>
      </c>
      <c r="C46" s="72"/>
      <c r="D46" s="72"/>
      <c r="E46" s="72"/>
      <c r="F46" s="72"/>
      <c r="G46" s="72"/>
      <c r="H46" s="72"/>
      <c r="I46" s="72"/>
      <c r="J46" s="7"/>
      <c r="K46" s="7"/>
      <c r="L46" s="7"/>
      <c r="M46" s="7"/>
      <c r="N46" s="7"/>
      <c r="O46" s="7"/>
      <c r="P46" s="7"/>
      <c r="Q46" s="7"/>
      <c r="R46" s="7"/>
    </row>
    <row r="47" spans="2:22" ht="52.5" customHeight="1">
      <c r="B47" s="82" t="s">
        <v>20</v>
      </c>
      <c r="C47" s="83"/>
      <c r="D47" s="78" t="s">
        <v>76</v>
      </c>
      <c r="E47" s="79"/>
      <c r="F47" s="80"/>
      <c r="G47" s="78" t="s">
        <v>77</v>
      </c>
      <c r="H47" s="79"/>
      <c r="I47" s="80"/>
      <c r="J47" s="59"/>
      <c r="K47" s="59"/>
      <c r="L47" s="59"/>
      <c r="M47" s="54"/>
      <c r="N47" s="54"/>
      <c r="O47" s="54"/>
      <c r="P47" s="54"/>
      <c r="Q47" s="54"/>
      <c r="R47" s="54"/>
      <c r="S47" s="54"/>
      <c r="T47" s="54"/>
      <c r="U47" s="54"/>
      <c r="V47" s="54"/>
    </row>
    <row r="48" spans="2:18" ht="36.75" customHeight="1">
      <c r="B48" s="73" t="s">
        <v>78</v>
      </c>
      <c r="C48" s="74"/>
      <c r="D48" s="69" t="s">
        <v>74</v>
      </c>
      <c r="E48" s="70"/>
      <c r="F48" s="71"/>
      <c r="G48" s="69" t="s">
        <v>74</v>
      </c>
      <c r="H48" s="70"/>
      <c r="I48" s="71"/>
      <c r="K48" s="60"/>
      <c r="L48" s="60"/>
      <c r="M48" s="38"/>
      <c r="N48" s="38"/>
      <c r="O48" s="38"/>
      <c r="P48" s="55"/>
      <c r="Q48" s="55"/>
      <c r="R48" s="55"/>
    </row>
    <row r="49" spans="2:18" ht="28.5" customHeight="1">
      <c r="B49" s="33"/>
      <c r="C49" s="33"/>
      <c r="D49" s="56"/>
      <c r="E49" s="56"/>
      <c r="F49" s="56"/>
      <c r="G49" s="36"/>
      <c r="H49" s="36"/>
      <c r="I49" s="36"/>
      <c r="M49" s="38"/>
      <c r="N49" s="38"/>
      <c r="O49" s="38"/>
      <c r="P49" s="38"/>
      <c r="Q49" s="38"/>
      <c r="R49" s="38"/>
    </row>
    <row r="50" spans="2:18" ht="17.25" customHeight="1">
      <c r="B50" s="33"/>
      <c r="C50" s="33"/>
      <c r="D50" s="56"/>
      <c r="E50" s="56"/>
      <c r="F50" s="56"/>
      <c r="G50" s="36"/>
      <c r="H50" s="36"/>
      <c r="I50" s="36"/>
      <c r="M50" s="38"/>
      <c r="N50" s="38"/>
      <c r="O50" s="38"/>
      <c r="P50" s="38"/>
      <c r="Q50" s="38"/>
      <c r="R50" s="38"/>
    </row>
    <row r="51" spans="13:18" ht="12.75">
      <c r="M51" s="38"/>
      <c r="N51" s="38"/>
      <c r="O51" s="38"/>
      <c r="P51" s="38"/>
      <c r="Q51" s="38"/>
      <c r="R51" s="38"/>
    </row>
    <row r="52" spans="13:18" ht="12.75">
      <c r="M52" s="38"/>
      <c r="N52" s="38"/>
      <c r="O52" s="38"/>
      <c r="P52" s="38"/>
      <c r="Q52" s="38"/>
      <c r="R52" s="38"/>
    </row>
    <row r="53" spans="4:18" ht="17.25">
      <c r="D53" s="57"/>
      <c r="E53" s="47"/>
      <c r="F53" s="47"/>
      <c r="G53" s="2"/>
      <c r="H53" s="2"/>
      <c r="I53" s="2"/>
      <c r="J53" s="2"/>
      <c r="K53" s="2"/>
      <c r="M53" s="38"/>
      <c r="N53" s="38"/>
      <c r="O53" s="38"/>
      <c r="P53" s="38"/>
      <c r="Q53" s="38"/>
      <c r="R53" s="38"/>
    </row>
    <row r="54" spans="1:16" s="65" customFormat="1" ht="31.5">
      <c r="A54" s="63"/>
      <c r="B54" s="64"/>
      <c r="C54" s="64"/>
      <c r="D54" s="66"/>
      <c r="E54" s="67"/>
      <c r="F54" s="67"/>
      <c r="G54" s="68"/>
      <c r="H54" s="68"/>
      <c r="I54" s="68"/>
      <c r="J54" s="68"/>
      <c r="K54" s="64"/>
      <c r="L54" s="64"/>
      <c r="P54" s="68"/>
    </row>
    <row r="55" spans="4:11" ht="17.25">
      <c r="D55" s="57"/>
      <c r="E55" s="47"/>
      <c r="F55" s="47"/>
      <c r="G55" s="2"/>
      <c r="H55" s="2"/>
      <c r="I55" s="2"/>
      <c r="J55" s="2"/>
      <c r="K55" s="2"/>
    </row>
  </sheetData>
  <sheetProtection/>
  <mergeCells count="29">
    <mergeCell ref="D6:F6"/>
    <mergeCell ref="B48:C48"/>
    <mergeCell ref="D48:F48"/>
    <mergeCell ref="G48:I48"/>
    <mergeCell ref="M41:O41"/>
    <mergeCell ref="P41:R41"/>
    <mergeCell ref="B44:R44"/>
    <mergeCell ref="B46:I46"/>
    <mergeCell ref="B47:C47"/>
    <mergeCell ref="D47:F47"/>
    <mergeCell ref="G47:I47"/>
    <mergeCell ref="P6:R6"/>
    <mergeCell ref="B9:R9"/>
    <mergeCell ref="B32:R32"/>
    <mergeCell ref="B40:R40"/>
    <mergeCell ref="B41:B42"/>
    <mergeCell ref="C41:C42"/>
    <mergeCell ref="D41:F41"/>
    <mergeCell ref="G41:I41"/>
    <mergeCell ref="J41:L41"/>
    <mergeCell ref="M1:R1"/>
    <mergeCell ref="B2:R2"/>
    <mergeCell ref="C3:P3"/>
    <mergeCell ref="B5:R5"/>
    <mergeCell ref="B6:B7"/>
    <mergeCell ref="C6:C7"/>
    <mergeCell ref="G6:I6"/>
    <mergeCell ref="J6:L6"/>
    <mergeCell ref="M6:O6"/>
  </mergeCells>
  <printOptions/>
  <pageMargins left="0.2" right="0" top="0.36" bottom="0.22" header="0.31496062992125984" footer="0"/>
  <pageSetup fitToHeight="2" horizontalDpi="600" verticalDpi="600" orientation="landscape" paperSize="9" scale="38" r:id="rId1"/>
  <rowBreaks count="1" manualBreakCount="1">
    <brk id="30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sidorcom</dc:creator>
  <cp:keywords/>
  <dc:description/>
  <cp:lastModifiedBy>Boss</cp:lastModifiedBy>
  <cp:lastPrinted>2018-07-26T12:12:16Z</cp:lastPrinted>
  <dcterms:created xsi:type="dcterms:W3CDTF">2002-07-22T10:53:13Z</dcterms:created>
  <dcterms:modified xsi:type="dcterms:W3CDTF">2018-07-26T12:36:34Z</dcterms:modified>
  <cp:category/>
  <cp:version/>
  <cp:contentType/>
  <cp:contentStatus/>
</cp:coreProperties>
</file>